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LCPSJ\User Folders\mhanson\Mhanson\Board\Meetings\Board Meetings 2022-2023\June 21, 2023\"/>
    </mc:Choice>
  </mc:AlternateContent>
  <bookViews>
    <workbookView xWindow="0" yWindow="0" windowWidth="28800" windowHeight="11775"/>
  </bookViews>
  <sheets>
    <sheet name="Profit-Los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11" i="2"/>
  <c r="H67" i="2" l="1"/>
  <c r="H22" i="2"/>
  <c r="H12" i="2"/>
  <c r="H9" i="2"/>
  <c r="H7" i="2"/>
  <c r="H13" i="2" l="1"/>
  <c r="H24" i="2"/>
  <c r="H31" i="2" s="1"/>
  <c r="H69" i="2" s="1"/>
  <c r="G16" i="2"/>
  <c r="G20" i="2" l="1"/>
  <c r="G11" i="2"/>
  <c r="G7" i="2"/>
  <c r="G67" i="2"/>
  <c r="G12" i="2"/>
  <c r="G9" i="2"/>
  <c r="G13" i="2" l="1"/>
  <c r="F67" i="2"/>
  <c r="F12" i="2"/>
  <c r="F13" i="2"/>
  <c r="F9" i="2"/>
  <c r="F7" i="2"/>
  <c r="E16" i="2" l="1"/>
  <c r="F16" i="2" s="1"/>
  <c r="E7" i="2"/>
  <c r="E11" i="2"/>
  <c r="E20" i="2" s="1"/>
  <c r="E67" i="2"/>
  <c r="E21" i="2"/>
  <c r="E12" i="2"/>
  <c r="E9" i="2"/>
  <c r="G22" i="2" l="1"/>
  <c r="G24" i="2" s="1"/>
  <c r="G31" i="2" s="1"/>
  <c r="G69" i="2" s="1"/>
  <c r="F22" i="2"/>
  <c r="F24" i="2" s="1"/>
  <c r="F31" i="2" s="1"/>
  <c r="F69" i="2" s="1"/>
  <c r="E22" i="2"/>
  <c r="E13" i="2"/>
  <c r="D21" i="2"/>
  <c r="D12" i="2"/>
  <c r="E24" i="2" l="1"/>
  <c r="E31" i="2" s="1"/>
  <c r="E69" i="2" s="1"/>
  <c r="D67" i="2"/>
  <c r="D16" i="2"/>
  <c r="D22" i="2" l="1"/>
  <c r="D9" i="2"/>
  <c r="D7" i="2"/>
  <c r="D13" i="2" s="1"/>
  <c r="D24" i="2" s="1"/>
  <c r="D69" i="2" l="1"/>
  <c r="D31" i="2"/>
  <c r="C67" i="2"/>
  <c r="C22" i="2"/>
  <c r="C13" i="2"/>
  <c r="C24" i="2" l="1"/>
  <c r="C31" i="2" l="1"/>
  <c r="C69" i="2" s="1"/>
</calcChain>
</file>

<file path=xl/sharedStrings.xml><?xml version="1.0" encoding="utf-8"?>
<sst xmlns="http://schemas.openxmlformats.org/spreadsheetml/2006/main" count="72" uniqueCount="57">
  <si>
    <t>Early Learning Coalition of North Florida</t>
  </si>
  <si>
    <t xml:space="preserve"> Notice of Awards</t>
  </si>
  <si>
    <t>School Readiness (SR)</t>
  </si>
  <si>
    <t>PDG Services</t>
  </si>
  <si>
    <t>CRRSA</t>
  </si>
  <si>
    <t>ESSER</t>
  </si>
  <si>
    <t>ARP</t>
  </si>
  <si>
    <t>Voluntary PreKindergarten (VPK)</t>
  </si>
  <si>
    <t xml:space="preserve">       Total  Notice of Award</t>
  </si>
  <si>
    <t>Subrecipient Expense</t>
  </si>
  <si>
    <t>Total Subrecipient Expense</t>
  </si>
  <si>
    <t>Grant Funds Available to ELC of North FL</t>
  </si>
  <si>
    <t>Other Donations and Revenue</t>
  </si>
  <si>
    <t>Interest Income</t>
  </si>
  <si>
    <t>Clay Electric Foundation</t>
  </si>
  <si>
    <t>Quality Teacher's Conference</t>
  </si>
  <si>
    <t>Miscellaneous Donations</t>
  </si>
  <si>
    <t>Total Revenues</t>
  </si>
  <si>
    <t>ELC of North Florida Estimated Expense</t>
  </si>
  <si>
    <t>Salaries</t>
  </si>
  <si>
    <t>PR Taxes</t>
  </si>
  <si>
    <t>Health Insurance &amp; HSA Contributions</t>
  </si>
  <si>
    <t>Pension</t>
  </si>
  <si>
    <t>Life, Disability, and WC</t>
  </si>
  <si>
    <t>Staff Development</t>
  </si>
  <si>
    <t>Contract Services</t>
  </si>
  <si>
    <t>Auditing</t>
  </si>
  <si>
    <t>Legal</t>
  </si>
  <si>
    <t>Printing &amp; Reproduction</t>
  </si>
  <si>
    <t>Repairs &amp; Maintenance</t>
  </si>
  <si>
    <t>Office Sites - Occupancy</t>
  </si>
  <si>
    <t>Postage, Freight &amp; Delivery</t>
  </si>
  <si>
    <t>Rentals - Office Equipment</t>
  </si>
  <si>
    <t>Office Supplies</t>
  </si>
  <si>
    <t>Communications</t>
  </si>
  <si>
    <t>D &amp; O Insurance</t>
  </si>
  <si>
    <t>General Liability</t>
  </si>
  <si>
    <t>Equipment &lt;$1,000</t>
  </si>
  <si>
    <t>Equipment &gt;$1,000</t>
  </si>
  <si>
    <t>Travel - In State</t>
  </si>
  <si>
    <t>Travel - Out of State</t>
  </si>
  <si>
    <t>Travel - Local</t>
  </si>
  <si>
    <t>Bank Fees</t>
  </si>
  <si>
    <t>Software/Licenses/Support</t>
  </si>
  <si>
    <t>Web Service</t>
  </si>
  <si>
    <t>Other employee expenditures</t>
  </si>
  <si>
    <t>ADP Fees</t>
  </si>
  <si>
    <t>Dues &amp; Subscriptions</t>
  </si>
  <si>
    <t>Taxes, Licenses and Fees</t>
  </si>
  <si>
    <t>Misc. - Other Current Charges</t>
  </si>
  <si>
    <t>Quality Program</t>
  </si>
  <si>
    <t>Total ELC North Florida Estimated Expense</t>
  </si>
  <si>
    <t>Surplus or (Loss)</t>
  </si>
  <si>
    <t>FY 2022-2023</t>
  </si>
  <si>
    <t>2022-2023</t>
  </si>
  <si>
    <t>Initial Budget</t>
  </si>
  <si>
    <t>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</si>
</sst>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ahoma"/>
      <family val="2"/>
    </font>
    <font>
      <sz val="10"/>
      <name val="Arial"/>
      <family val="2"/>
    </font>
    <font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0" fillId="0" borderId="0" xfId="0" applyBorder="1"/>
    <xf numFmtId="0" fontId="2" fillId="0" borderId="0" xfId="0" applyFont="1"/>
    <xf numFmtId="164" fontId="0" fillId="0" borderId="0" xfId="1" applyNumberFormat="1" applyFont="1" applyFill="1" applyBorder="1"/>
    <xf numFmtId="38" fontId="0" fillId="0" borderId="0" xfId="1" applyNumberFormat="1" applyFont="1" applyFill="1" applyBorder="1"/>
    <xf numFmtId="38" fontId="0" fillId="0" borderId="0" xfId="0" applyNumberFormat="1" applyFill="1" applyBorder="1"/>
    <xf numFmtId="164" fontId="0" fillId="0" borderId="2" xfId="1" applyNumberFormat="1" applyFont="1" applyFill="1" applyBorder="1"/>
    <xf numFmtId="164" fontId="2" fillId="0" borderId="1" xfId="1" applyNumberFormat="1" applyFont="1" applyFill="1" applyBorder="1"/>
    <xf numFmtId="164" fontId="2" fillId="0" borderId="0" xfId="1" applyNumberFormat="1" applyFont="1" applyFill="1" applyBorder="1"/>
    <xf numFmtId="0" fontId="6" fillId="0" borderId="0" xfId="0" applyFont="1"/>
    <xf numFmtId="0" fontId="0" fillId="0" borderId="0" xfId="0" applyFont="1" applyAlignment="1">
      <alignment horizontal="left"/>
    </xf>
    <xf numFmtId="164" fontId="2" fillId="0" borderId="3" xfId="1" applyNumberFormat="1" applyFont="1" applyFill="1" applyBorder="1"/>
    <xf numFmtId="0" fontId="8" fillId="0" borderId="0" xfId="2" applyFont="1"/>
    <xf numFmtId="38" fontId="4" fillId="0" borderId="0" xfId="0" applyNumberFormat="1" applyFont="1" applyFill="1" applyBorder="1"/>
    <xf numFmtId="0" fontId="0" fillId="0" borderId="0" xfId="0" applyFont="1"/>
    <xf numFmtId="0" fontId="3" fillId="0" borderId="0" xfId="2" applyFont="1" applyBorder="1"/>
    <xf numFmtId="164" fontId="0" fillId="0" borderId="0" xfId="1" applyNumberFormat="1" applyFont="1"/>
    <xf numFmtId="0" fontId="3" fillId="0" borderId="0" xfId="2" applyFont="1" applyFill="1" applyBorder="1"/>
    <xf numFmtId="38" fontId="0" fillId="0" borderId="0" xfId="0" applyNumberFormat="1" applyFont="1" applyBorder="1"/>
    <xf numFmtId="38" fontId="0" fillId="0" borderId="1" xfId="0" applyNumberFormat="1" applyFont="1" applyBorder="1"/>
    <xf numFmtId="1" fontId="0" fillId="0" borderId="0" xfId="0" applyNumberFormat="1" applyFill="1" applyBorder="1"/>
    <xf numFmtId="0" fontId="2" fillId="0" borderId="0" xfId="0" applyFont="1" applyBorder="1"/>
    <xf numFmtId="38" fontId="2" fillId="0" borderId="1" xfId="1" applyNumberFormat="1" applyFont="1" applyBorder="1"/>
    <xf numFmtId="43" fontId="0" fillId="0" borderId="0" xfId="3" applyFont="1"/>
    <xf numFmtId="43" fontId="2" fillId="0" borderId="0" xfId="3" applyFont="1" applyAlignment="1">
      <alignment horizontal="center"/>
    </xf>
    <xf numFmtId="43" fontId="2" fillId="0" borderId="0" xfId="3" applyFont="1" applyAlignment="1">
      <alignment horizontal="center" vertical="center"/>
    </xf>
    <xf numFmtId="14" fontId="2" fillId="0" borderId="0" xfId="3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64" fontId="0" fillId="2" borderId="0" xfId="1" applyNumberFormat="1" applyFont="1" applyFill="1" applyBorder="1"/>
    <xf numFmtId="38" fontId="0" fillId="2" borderId="0" xfId="0" applyNumberFormat="1" applyFill="1" applyBorder="1"/>
    <xf numFmtId="14" fontId="2" fillId="0" borderId="0" xfId="0" applyNumberFormat="1" applyFont="1" applyFill="1" applyAlignment="1">
      <alignment horizontal="center"/>
    </xf>
    <xf numFmtId="43" fontId="2" fillId="0" borderId="0" xfId="3" applyFont="1" applyFill="1" applyAlignment="1">
      <alignment horizontal="center"/>
    </xf>
    <xf numFmtId="43" fontId="2" fillId="0" borderId="0" xfId="3" applyFont="1" applyFill="1" applyAlignment="1">
      <alignment horizontal="center" vertical="center"/>
    </xf>
    <xf numFmtId="0" fontId="0" fillId="0" borderId="0" xfId="0" applyFill="1"/>
    <xf numFmtId="164" fontId="0" fillId="0" borderId="0" xfId="1" applyNumberFormat="1" applyFont="1" applyFill="1"/>
    <xf numFmtId="38" fontId="0" fillId="0" borderId="0" xfId="0" applyNumberFormat="1" applyFont="1" applyFill="1" applyBorder="1"/>
    <xf numFmtId="38" fontId="0" fillId="0" borderId="1" xfId="0" applyNumberFormat="1" applyFont="1" applyFill="1" applyBorder="1"/>
    <xf numFmtId="38" fontId="2" fillId="0" borderId="1" xfId="1" applyNumberFormat="1" applyFont="1" applyFill="1" applyBorder="1"/>
    <xf numFmtId="38" fontId="0" fillId="0" borderId="0" xfId="0" applyNumberFormat="1"/>
  </cellXfs>
  <cellStyles count="4">
    <cellStyle name="Comma" xfId="3" builtin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workbookViewId="0">
      <selection activeCell="J11" sqref="J11:J21"/>
    </sheetView>
  </sheetViews>
  <sheetFormatPr defaultRowHeight="15" x14ac:dyDescent="0.25"/>
  <cols>
    <col min="1" max="1" width="4" customWidth="1"/>
    <col min="2" max="2" width="35.85546875" customWidth="1"/>
    <col min="3" max="3" width="18.42578125" style="24" customWidth="1"/>
    <col min="4" max="4" width="19.28515625" customWidth="1"/>
    <col min="5" max="6" width="21.42578125" customWidth="1"/>
    <col min="7" max="8" width="17.5703125" customWidth="1"/>
    <col min="10" max="10" width="10" bestFit="1" customWidth="1"/>
  </cols>
  <sheetData>
    <row r="1" spans="1:10" ht="18.75" x14ac:dyDescent="0.3">
      <c r="A1" s="1" t="s">
        <v>0</v>
      </c>
    </row>
    <row r="2" spans="1:10" x14ac:dyDescent="0.25">
      <c r="A2" s="3" t="s">
        <v>53</v>
      </c>
    </row>
    <row r="3" spans="1:10" x14ac:dyDescent="0.25">
      <c r="A3" s="3"/>
      <c r="B3" s="3"/>
    </row>
    <row r="4" spans="1:10" x14ac:dyDescent="0.25">
      <c r="B4" s="3"/>
      <c r="C4" s="27">
        <v>44727</v>
      </c>
      <c r="D4" s="28">
        <v>44818</v>
      </c>
      <c r="E4" s="31">
        <v>44833</v>
      </c>
      <c r="F4" s="31">
        <v>44952</v>
      </c>
      <c r="G4" s="28">
        <v>45056</v>
      </c>
      <c r="H4" s="28">
        <v>45084</v>
      </c>
    </row>
    <row r="5" spans="1:10" x14ac:dyDescent="0.25">
      <c r="B5" s="3"/>
      <c r="C5" s="25" t="s">
        <v>54</v>
      </c>
      <c r="D5" s="25" t="s">
        <v>54</v>
      </c>
      <c r="E5" s="32" t="s">
        <v>54</v>
      </c>
      <c r="F5" s="32" t="s">
        <v>54</v>
      </c>
      <c r="G5" s="32" t="s">
        <v>54</v>
      </c>
      <c r="H5" s="32" t="s">
        <v>54</v>
      </c>
    </row>
    <row r="6" spans="1:10" x14ac:dyDescent="0.25">
      <c r="A6" s="3" t="s">
        <v>1</v>
      </c>
      <c r="C6" s="26" t="s">
        <v>55</v>
      </c>
      <c r="D6" s="26" t="s">
        <v>56</v>
      </c>
      <c r="E6" s="33" t="s">
        <v>56</v>
      </c>
      <c r="F6" s="33" t="s">
        <v>56</v>
      </c>
      <c r="G6" s="33" t="s">
        <v>56</v>
      </c>
      <c r="H6" s="33" t="s">
        <v>56</v>
      </c>
    </row>
    <row r="7" spans="1:10" x14ac:dyDescent="0.25">
      <c r="B7" t="s">
        <v>2</v>
      </c>
      <c r="C7" s="4">
        <v>20020000</v>
      </c>
      <c r="D7" s="4">
        <f>21159530+837244+861524+34672</f>
        <v>22892970</v>
      </c>
      <c r="E7" s="4">
        <f>21159530+837244+875326+34672</f>
        <v>22906772</v>
      </c>
      <c r="F7" s="4">
        <f>19659530+837244+875326+105686+34672</f>
        <v>21512458</v>
      </c>
      <c r="G7" s="29">
        <f>19659530+837244+875326+105686+34672+25000+35000</f>
        <v>21572458</v>
      </c>
      <c r="H7" s="6">
        <f>19659530+837244+875326+105686+34672+25000+35000</f>
        <v>21572458</v>
      </c>
    </row>
    <row r="8" spans="1:10" x14ac:dyDescent="0.25">
      <c r="B8" t="s">
        <v>3</v>
      </c>
      <c r="C8" s="6">
        <v>180000</v>
      </c>
      <c r="D8" s="6">
        <v>74990</v>
      </c>
      <c r="E8" s="6">
        <v>74990</v>
      </c>
      <c r="F8" s="6">
        <v>74990</v>
      </c>
      <c r="G8" s="6">
        <v>74990</v>
      </c>
      <c r="H8" s="6">
        <v>74990</v>
      </c>
    </row>
    <row r="9" spans="1:10" x14ac:dyDescent="0.25">
      <c r="B9" t="s">
        <v>4</v>
      </c>
      <c r="C9" s="6">
        <v>500000</v>
      </c>
      <c r="D9" s="6">
        <f>2144687</f>
        <v>2144687</v>
      </c>
      <c r="E9" s="6">
        <f>2144687</f>
        <v>2144687</v>
      </c>
      <c r="F9" s="6">
        <f>2144687</f>
        <v>2144687</v>
      </c>
      <c r="G9" s="6">
        <f>2144687</f>
        <v>2144687</v>
      </c>
      <c r="H9" s="6">
        <f>2144687</f>
        <v>2144687</v>
      </c>
    </row>
    <row r="10" spans="1:10" x14ac:dyDescent="0.25">
      <c r="B10" t="s">
        <v>5</v>
      </c>
      <c r="C10" s="6">
        <v>0</v>
      </c>
      <c r="D10" s="6">
        <v>87905</v>
      </c>
      <c r="E10" s="6">
        <v>87905</v>
      </c>
      <c r="F10" s="6">
        <v>87905</v>
      </c>
      <c r="G10" s="6">
        <v>87905</v>
      </c>
      <c r="H10" s="6">
        <v>87905</v>
      </c>
    </row>
    <row r="11" spans="1:10" x14ac:dyDescent="0.25">
      <c r="B11" t="s">
        <v>6</v>
      </c>
      <c r="C11" s="6">
        <v>16000000</v>
      </c>
      <c r="D11" s="6">
        <v>27735669</v>
      </c>
      <c r="E11" s="6">
        <f>27735669+23215054+105686+2598239</f>
        <v>53654648</v>
      </c>
      <c r="F11" s="6">
        <v>53548962</v>
      </c>
      <c r="G11" s="30">
        <f>53548962+403350</f>
        <v>53952312</v>
      </c>
      <c r="H11" s="30">
        <f>53548962+403350-8008771</f>
        <v>45943541</v>
      </c>
      <c r="J11" s="39"/>
    </row>
    <row r="12" spans="1:10" x14ac:dyDescent="0.25">
      <c r="B12" t="s">
        <v>7</v>
      </c>
      <c r="C12" s="6">
        <v>14000000</v>
      </c>
      <c r="D12" s="6">
        <f>16742744+2954053+170665</f>
        <v>19867462</v>
      </c>
      <c r="E12" s="6">
        <f>16742744+2954053+170665</f>
        <v>19867462</v>
      </c>
      <c r="F12" s="6">
        <f>16742744+2954053+170665</f>
        <v>19867462</v>
      </c>
      <c r="G12" s="6">
        <f>16742744+2954053+170665</f>
        <v>19867462</v>
      </c>
      <c r="H12" s="6">
        <f>16742744+2954053+170665</f>
        <v>19867462</v>
      </c>
    </row>
    <row r="13" spans="1:10" x14ac:dyDescent="0.25">
      <c r="B13" s="3" t="s">
        <v>8</v>
      </c>
      <c r="C13" s="7">
        <f t="shared" ref="C13:H13" si="0">SUM(C7:C12)</f>
        <v>50700000</v>
      </c>
      <c r="D13" s="7">
        <f t="shared" si="0"/>
        <v>72803683</v>
      </c>
      <c r="E13" s="7">
        <f t="shared" si="0"/>
        <v>98736464</v>
      </c>
      <c r="F13" s="7">
        <f t="shared" si="0"/>
        <v>97236464</v>
      </c>
      <c r="G13" s="7">
        <f t="shared" si="0"/>
        <v>97699814</v>
      </c>
      <c r="H13" s="7">
        <f t="shared" si="0"/>
        <v>89691043</v>
      </c>
    </row>
    <row r="14" spans="1:10" x14ac:dyDescent="0.25">
      <c r="B14" s="3"/>
      <c r="C14" s="6"/>
      <c r="E14" s="34"/>
      <c r="F14" s="34"/>
      <c r="G14" s="34"/>
      <c r="H14" s="34"/>
    </row>
    <row r="15" spans="1:10" x14ac:dyDescent="0.25">
      <c r="A15" s="3" t="s">
        <v>9</v>
      </c>
      <c r="B15" s="3"/>
      <c r="C15" s="6"/>
      <c r="E15" s="34"/>
      <c r="F15" s="34"/>
      <c r="G15" s="34"/>
      <c r="H15" s="34"/>
    </row>
    <row r="16" spans="1:10" x14ac:dyDescent="0.25">
      <c r="B16" t="s">
        <v>2</v>
      </c>
      <c r="C16" s="4">
        <v>19000000</v>
      </c>
      <c r="D16" s="4">
        <f>20019037+861524+837244+34672</f>
        <v>21752477</v>
      </c>
      <c r="E16" s="4">
        <f>20019037+861524+837244+34672+13802</f>
        <v>21766279</v>
      </c>
      <c r="F16" s="4">
        <f>E16-1394314</f>
        <v>20371965</v>
      </c>
      <c r="G16" s="29">
        <f>F16+25000+35000+500</f>
        <v>20432465</v>
      </c>
      <c r="H16" s="6">
        <v>20432465</v>
      </c>
    </row>
    <row r="17" spans="1:10" x14ac:dyDescent="0.25">
      <c r="B17" t="s">
        <v>3</v>
      </c>
      <c r="C17" s="6">
        <v>180000</v>
      </c>
      <c r="D17" s="6">
        <v>74990</v>
      </c>
      <c r="E17" s="6">
        <v>74990</v>
      </c>
      <c r="F17" s="6">
        <v>74990</v>
      </c>
      <c r="G17" s="6">
        <v>74990</v>
      </c>
      <c r="H17" s="6">
        <v>74990</v>
      </c>
    </row>
    <row r="18" spans="1:10" x14ac:dyDescent="0.25">
      <c r="B18" t="s">
        <v>4</v>
      </c>
      <c r="C18" s="6">
        <v>500000</v>
      </c>
      <c r="D18" s="6">
        <v>2144687</v>
      </c>
      <c r="E18" s="6">
        <v>2144687</v>
      </c>
      <c r="F18" s="6">
        <v>2144687</v>
      </c>
      <c r="G18" s="6">
        <v>2144687</v>
      </c>
      <c r="H18" s="6">
        <v>2144687</v>
      </c>
    </row>
    <row r="19" spans="1:10" x14ac:dyDescent="0.25">
      <c r="B19" t="s">
        <v>5</v>
      </c>
      <c r="C19" s="6">
        <v>0</v>
      </c>
      <c r="D19" s="6">
        <v>87905</v>
      </c>
      <c r="E19" s="6">
        <v>87905</v>
      </c>
      <c r="F19" s="6">
        <v>87905</v>
      </c>
      <c r="G19" s="6">
        <v>87905</v>
      </c>
      <c r="H19" s="6">
        <v>87905</v>
      </c>
    </row>
    <row r="20" spans="1:10" x14ac:dyDescent="0.25">
      <c r="B20" t="s">
        <v>6</v>
      </c>
      <c r="C20" s="6">
        <v>16000000</v>
      </c>
      <c r="D20" s="6">
        <v>27735669</v>
      </c>
      <c r="E20" s="6">
        <f>E11</f>
        <v>53654648</v>
      </c>
      <c r="F20" s="6">
        <v>53548962</v>
      </c>
      <c r="G20" s="30">
        <f>53548962+403350</f>
        <v>53952312</v>
      </c>
      <c r="H20" s="30">
        <f>53548962+403350-8008771</f>
        <v>45943541</v>
      </c>
      <c r="J20" s="39"/>
    </row>
    <row r="21" spans="1:10" x14ac:dyDescent="0.25">
      <c r="B21" t="s">
        <v>7</v>
      </c>
      <c r="C21" s="6">
        <v>13940000</v>
      </c>
      <c r="D21" s="6">
        <f>16742744+170665-64395+2954053</f>
        <v>19803067</v>
      </c>
      <c r="E21" s="6">
        <f>16742744+170665-64395+2954053</f>
        <v>19803067</v>
      </c>
      <c r="F21" s="6">
        <v>19803067</v>
      </c>
      <c r="G21" s="6">
        <v>19803067</v>
      </c>
      <c r="H21" s="6">
        <v>19803067</v>
      </c>
    </row>
    <row r="22" spans="1:10" x14ac:dyDescent="0.25">
      <c r="B22" s="3" t="s">
        <v>10</v>
      </c>
      <c r="C22" s="7">
        <f t="shared" ref="C22:H22" si="1">SUM(C16:C21)</f>
        <v>49620000</v>
      </c>
      <c r="D22" s="7">
        <f t="shared" si="1"/>
        <v>71598795</v>
      </c>
      <c r="E22" s="7">
        <f t="shared" si="1"/>
        <v>97531576</v>
      </c>
      <c r="F22" s="7">
        <f t="shared" si="1"/>
        <v>96031576</v>
      </c>
      <c r="G22" s="7">
        <f t="shared" si="1"/>
        <v>96495426</v>
      </c>
      <c r="H22" s="7">
        <f t="shared" si="1"/>
        <v>88486655</v>
      </c>
    </row>
    <row r="23" spans="1:10" x14ac:dyDescent="0.25">
      <c r="B23" s="3"/>
      <c r="C23" s="4"/>
      <c r="E23" s="34"/>
      <c r="F23" s="34"/>
      <c r="G23" s="34"/>
      <c r="H23" s="34"/>
    </row>
    <row r="24" spans="1:10" x14ac:dyDescent="0.25">
      <c r="A24" s="3" t="s">
        <v>11</v>
      </c>
      <c r="B24" s="3"/>
      <c r="C24" s="8">
        <f t="shared" ref="C24:H24" si="2">C13-C22</f>
        <v>1080000</v>
      </c>
      <c r="D24" s="8">
        <f t="shared" si="2"/>
        <v>1204888</v>
      </c>
      <c r="E24" s="8">
        <f t="shared" si="2"/>
        <v>1204888</v>
      </c>
      <c r="F24" s="8">
        <f t="shared" si="2"/>
        <v>1204888</v>
      </c>
      <c r="G24" s="8">
        <f t="shared" si="2"/>
        <v>1204388</v>
      </c>
      <c r="H24" s="8">
        <f t="shared" si="2"/>
        <v>1204388</v>
      </c>
    </row>
    <row r="25" spans="1:10" x14ac:dyDescent="0.25">
      <c r="A25" s="3"/>
      <c r="B25" s="3"/>
      <c r="C25" s="9"/>
      <c r="E25" s="34"/>
      <c r="F25" s="34"/>
      <c r="G25" s="34"/>
      <c r="H25" s="34"/>
    </row>
    <row r="26" spans="1:10" x14ac:dyDescent="0.25">
      <c r="A26" s="3" t="s">
        <v>12</v>
      </c>
      <c r="B26" s="3"/>
      <c r="C26" s="9"/>
      <c r="E26" s="34"/>
      <c r="F26" s="34"/>
      <c r="G26" s="34"/>
      <c r="H26" s="34"/>
    </row>
    <row r="27" spans="1:10" x14ac:dyDescent="0.25">
      <c r="A27" s="10"/>
      <c r="B27" s="11" t="s">
        <v>13</v>
      </c>
      <c r="C27" s="4">
        <v>600</v>
      </c>
      <c r="D27" s="4">
        <v>600</v>
      </c>
      <c r="E27" s="4">
        <v>600</v>
      </c>
      <c r="F27" s="4">
        <v>600</v>
      </c>
      <c r="G27" s="4">
        <v>600</v>
      </c>
      <c r="H27" s="4">
        <v>600</v>
      </c>
    </row>
    <row r="28" spans="1:10" x14ac:dyDescent="0.25">
      <c r="A28" s="10"/>
      <c r="B28" s="11" t="s">
        <v>14</v>
      </c>
      <c r="C28" s="5">
        <v>15000</v>
      </c>
      <c r="D28" s="5">
        <v>15000</v>
      </c>
      <c r="E28" s="5">
        <v>15000</v>
      </c>
      <c r="F28" s="5">
        <v>15000</v>
      </c>
      <c r="G28" s="5">
        <v>15000</v>
      </c>
      <c r="H28" s="5">
        <v>15000</v>
      </c>
    </row>
    <row r="29" spans="1:10" x14ac:dyDescent="0.25">
      <c r="A29" s="10"/>
      <c r="B29" s="11" t="s">
        <v>15</v>
      </c>
      <c r="C29" s="5">
        <v>5800</v>
      </c>
      <c r="D29" s="5">
        <v>6000</v>
      </c>
      <c r="E29" s="5">
        <v>6000</v>
      </c>
      <c r="F29" s="5">
        <v>6000</v>
      </c>
      <c r="G29" s="5">
        <v>6000</v>
      </c>
      <c r="H29" s="5">
        <v>6000</v>
      </c>
    </row>
    <row r="30" spans="1:10" x14ac:dyDescent="0.25">
      <c r="A30" s="10"/>
      <c r="B30" s="11" t="s">
        <v>16</v>
      </c>
      <c r="C30" s="5">
        <v>3900</v>
      </c>
      <c r="D30" s="5">
        <v>3500</v>
      </c>
      <c r="E30" s="5">
        <v>3500</v>
      </c>
      <c r="F30" s="5">
        <v>3500</v>
      </c>
      <c r="G30" s="5">
        <v>3500</v>
      </c>
      <c r="H30" s="5">
        <v>3500</v>
      </c>
    </row>
    <row r="31" spans="1:10" ht="15.75" thickBot="1" x14ac:dyDescent="0.3">
      <c r="A31" s="3" t="s">
        <v>17</v>
      </c>
      <c r="B31" s="3"/>
      <c r="C31" s="12">
        <f t="shared" ref="C31:H31" si="3">C24+C27+C28+C29+C30</f>
        <v>1105300</v>
      </c>
      <c r="D31" s="12">
        <f t="shared" si="3"/>
        <v>1229988</v>
      </c>
      <c r="E31" s="12">
        <f t="shared" si="3"/>
        <v>1229988</v>
      </c>
      <c r="F31" s="12">
        <f t="shared" si="3"/>
        <v>1229988</v>
      </c>
      <c r="G31" s="12">
        <f t="shared" si="3"/>
        <v>1229488</v>
      </c>
      <c r="H31" s="12">
        <f t="shared" si="3"/>
        <v>1229488</v>
      </c>
    </row>
    <row r="32" spans="1:10" ht="15.75" thickTop="1" x14ac:dyDescent="0.25">
      <c r="B32" s="3"/>
      <c r="C32" s="6"/>
      <c r="E32" s="34"/>
      <c r="F32" s="34"/>
      <c r="G32" s="34"/>
      <c r="H32" s="34"/>
    </row>
    <row r="33" spans="1:8" x14ac:dyDescent="0.25">
      <c r="A33" s="3" t="s">
        <v>18</v>
      </c>
      <c r="B33" s="13"/>
      <c r="C33" s="14"/>
      <c r="E33" s="34"/>
      <c r="F33" s="34"/>
      <c r="G33" s="34"/>
      <c r="H33" s="34"/>
    </row>
    <row r="34" spans="1:8" x14ac:dyDescent="0.25">
      <c r="A34" s="15"/>
      <c r="B34" s="16" t="s">
        <v>19</v>
      </c>
      <c r="C34" s="17">
        <v>595000</v>
      </c>
      <c r="D34" s="17">
        <v>595000</v>
      </c>
      <c r="E34" s="35">
        <v>595000</v>
      </c>
      <c r="F34" s="35">
        <v>595000</v>
      </c>
      <c r="G34" s="35">
        <v>595000</v>
      </c>
      <c r="H34" s="35">
        <v>595000</v>
      </c>
    </row>
    <row r="35" spans="1:8" x14ac:dyDescent="0.25">
      <c r="A35" s="15"/>
      <c r="B35" s="18" t="s">
        <v>20</v>
      </c>
      <c r="C35" s="19">
        <v>59500</v>
      </c>
      <c r="D35" s="19">
        <v>65000</v>
      </c>
      <c r="E35" s="36">
        <v>65000</v>
      </c>
      <c r="F35" s="36">
        <v>65000</v>
      </c>
      <c r="G35" s="36">
        <v>65000</v>
      </c>
      <c r="H35" s="36">
        <v>65000</v>
      </c>
    </row>
    <row r="36" spans="1:8" x14ac:dyDescent="0.25">
      <c r="A36" s="15"/>
      <c r="B36" s="18" t="s">
        <v>21</v>
      </c>
      <c r="C36" s="19">
        <v>132000</v>
      </c>
      <c r="D36" s="19">
        <v>150000</v>
      </c>
      <c r="E36" s="36">
        <v>150000</v>
      </c>
      <c r="F36" s="36">
        <v>150000</v>
      </c>
      <c r="G36" s="36">
        <v>150000</v>
      </c>
      <c r="H36" s="36">
        <v>150000</v>
      </c>
    </row>
    <row r="37" spans="1:8" x14ac:dyDescent="0.25">
      <c r="A37" s="15"/>
      <c r="B37" s="18" t="s">
        <v>22</v>
      </c>
      <c r="C37" s="19">
        <v>30000</v>
      </c>
      <c r="D37" s="19">
        <v>40000</v>
      </c>
      <c r="E37" s="36">
        <v>40000</v>
      </c>
      <c r="F37" s="36">
        <v>40000</v>
      </c>
      <c r="G37" s="36">
        <v>40000</v>
      </c>
      <c r="H37" s="36">
        <v>40000</v>
      </c>
    </row>
    <row r="38" spans="1:8" x14ac:dyDescent="0.25">
      <c r="A38" s="15"/>
      <c r="B38" s="18" t="s">
        <v>23</v>
      </c>
      <c r="C38" s="19">
        <v>9000</v>
      </c>
      <c r="D38" s="19">
        <v>18000</v>
      </c>
      <c r="E38" s="36">
        <v>18000</v>
      </c>
      <c r="F38" s="36">
        <v>18000</v>
      </c>
      <c r="G38" s="36">
        <v>18000</v>
      </c>
      <c r="H38" s="36">
        <v>18000</v>
      </c>
    </row>
    <row r="39" spans="1:8" x14ac:dyDescent="0.25">
      <c r="A39" s="15"/>
      <c r="B39" s="16" t="s">
        <v>24</v>
      </c>
      <c r="C39" s="19">
        <v>10000</v>
      </c>
      <c r="D39" s="19">
        <v>10000</v>
      </c>
      <c r="E39" s="36">
        <v>10000</v>
      </c>
      <c r="F39" s="36">
        <v>10000</v>
      </c>
      <c r="G39" s="36">
        <v>10000</v>
      </c>
      <c r="H39" s="36">
        <v>10000</v>
      </c>
    </row>
    <row r="40" spans="1:8" x14ac:dyDescent="0.25">
      <c r="A40" s="15"/>
      <c r="B40" s="16" t="s">
        <v>25</v>
      </c>
      <c r="C40" s="19">
        <v>11000</v>
      </c>
      <c r="D40" s="19">
        <v>12000</v>
      </c>
      <c r="E40" s="36">
        <v>12000</v>
      </c>
      <c r="F40" s="36">
        <v>12000</v>
      </c>
      <c r="G40" s="36">
        <v>12000</v>
      </c>
      <c r="H40" s="36">
        <v>12000</v>
      </c>
    </row>
    <row r="41" spans="1:8" x14ac:dyDescent="0.25">
      <c r="A41" s="15"/>
      <c r="B41" s="16" t="s">
        <v>26</v>
      </c>
      <c r="C41" s="19">
        <v>15000</v>
      </c>
      <c r="D41" s="19">
        <v>15000</v>
      </c>
      <c r="E41" s="36">
        <v>15000</v>
      </c>
      <c r="F41" s="36">
        <v>15000</v>
      </c>
      <c r="G41" s="36">
        <v>15000</v>
      </c>
      <c r="H41" s="36">
        <v>15000</v>
      </c>
    </row>
    <row r="42" spans="1:8" x14ac:dyDescent="0.25">
      <c r="A42" s="15"/>
      <c r="B42" s="16" t="s">
        <v>27</v>
      </c>
      <c r="C42" s="19">
        <v>500</v>
      </c>
      <c r="D42" s="19">
        <v>500</v>
      </c>
      <c r="E42" s="36">
        <v>500</v>
      </c>
      <c r="F42" s="36">
        <v>500</v>
      </c>
      <c r="G42" s="36">
        <v>500</v>
      </c>
      <c r="H42" s="36">
        <v>500</v>
      </c>
    </row>
    <row r="43" spans="1:8" x14ac:dyDescent="0.25">
      <c r="A43" s="15"/>
      <c r="B43" s="18" t="s">
        <v>28</v>
      </c>
      <c r="C43" s="19">
        <v>1000</v>
      </c>
      <c r="D43" s="19">
        <v>2000</v>
      </c>
      <c r="E43" s="36">
        <v>2000</v>
      </c>
      <c r="F43" s="36">
        <v>2000</v>
      </c>
      <c r="G43" s="36">
        <v>2000</v>
      </c>
      <c r="H43" s="36">
        <v>2000</v>
      </c>
    </row>
    <row r="44" spans="1:8" x14ac:dyDescent="0.25">
      <c r="A44" s="15"/>
      <c r="B44" s="18" t="s">
        <v>29</v>
      </c>
      <c r="C44" s="19">
        <v>1000</v>
      </c>
      <c r="D44" s="19">
        <v>1000</v>
      </c>
      <c r="E44" s="36">
        <v>1000</v>
      </c>
      <c r="F44" s="36">
        <v>1000</v>
      </c>
      <c r="G44" s="36">
        <v>1000</v>
      </c>
      <c r="H44" s="36">
        <v>1000</v>
      </c>
    </row>
    <row r="45" spans="1:8" x14ac:dyDescent="0.25">
      <c r="A45" s="15"/>
      <c r="B45" s="18" t="s">
        <v>30</v>
      </c>
      <c r="C45" s="19">
        <v>55000</v>
      </c>
      <c r="D45" s="19">
        <v>65000</v>
      </c>
      <c r="E45" s="36">
        <v>65000</v>
      </c>
      <c r="F45" s="36">
        <v>65000</v>
      </c>
      <c r="G45" s="36">
        <v>65000</v>
      </c>
      <c r="H45" s="36">
        <v>65000</v>
      </c>
    </row>
    <row r="46" spans="1:8" x14ac:dyDescent="0.25">
      <c r="A46" s="15"/>
      <c r="B46" s="18" t="s">
        <v>31</v>
      </c>
      <c r="C46" s="19">
        <v>2500</v>
      </c>
      <c r="D46" s="19">
        <v>4000</v>
      </c>
      <c r="E46" s="36">
        <v>4000</v>
      </c>
      <c r="F46" s="36">
        <v>4000</v>
      </c>
      <c r="G46" s="36">
        <v>4000</v>
      </c>
      <c r="H46" s="36">
        <v>4000</v>
      </c>
    </row>
    <row r="47" spans="1:8" x14ac:dyDescent="0.25">
      <c r="A47" s="15"/>
      <c r="B47" s="18" t="s">
        <v>32</v>
      </c>
      <c r="C47" s="19">
        <v>4500</v>
      </c>
      <c r="D47" s="19">
        <v>6000</v>
      </c>
      <c r="E47" s="36">
        <v>6000</v>
      </c>
      <c r="F47" s="36">
        <v>6000</v>
      </c>
      <c r="G47" s="36">
        <v>6000</v>
      </c>
      <c r="H47" s="36">
        <v>6000</v>
      </c>
    </row>
    <row r="48" spans="1:8" x14ac:dyDescent="0.25">
      <c r="A48" s="15"/>
      <c r="B48" s="18" t="s">
        <v>33</v>
      </c>
      <c r="C48" s="19">
        <v>10000</v>
      </c>
      <c r="D48" s="19">
        <v>12000</v>
      </c>
      <c r="E48" s="36">
        <v>12000</v>
      </c>
      <c r="F48" s="36">
        <v>12000</v>
      </c>
      <c r="G48" s="36">
        <v>12000</v>
      </c>
      <c r="H48" s="36">
        <v>12000</v>
      </c>
    </row>
    <row r="49" spans="1:8" x14ac:dyDescent="0.25">
      <c r="A49" s="15"/>
      <c r="B49" s="18" t="s">
        <v>34</v>
      </c>
      <c r="C49" s="19">
        <v>19000</v>
      </c>
      <c r="D49" s="19">
        <v>22000</v>
      </c>
      <c r="E49" s="36">
        <v>22000</v>
      </c>
      <c r="F49" s="36">
        <v>22000</v>
      </c>
      <c r="G49" s="36">
        <v>22000</v>
      </c>
      <c r="H49" s="36">
        <v>22000</v>
      </c>
    </row>
    <row r="50" spans="1:8" x14ac:dyDescent="0.25">
      <c r="A50" s="15"/>
      <c r="B50" s="18" t="s">
        <v>35</v>
      </c>
      <c r="C50" s="19">
        <v>2600</v>
      </c>
      <c r="D50" s="19">
        <v>2700</v>
      </c>
      <c r="E50" s="36">
        <v>2700</v>
      </c>
      <c r="F50" s="36">
        <v>2700</v>
      </c>
      <c r="G50" s="36">
        <v>2700</v>
      </c>
      <c r="H50" s="36">
        <v>2700</v>
      </c>
    </row>
    <row r="51" spans="1:8" x14ac:dyDescent="0.25">
      <c r="A51" s="15"/>
      <c r="B51" s="18" t="s">
        <v>36</v>
      </c>
      <c r="C51" s="19">
        <v>8600</v>
      </c>
      <c r="D51" s="19">
        <v>8700</v>
      </c>
      <c r="E51" s="36">
        <v>8700</v>
      </c>
      <c r="F51" s="36">
        <v>8700</v>
      </c>
      <c r="G51" s="36">
        <v>8700</v>
      </c>
      <c r="H51" s="36">
        <v>8700</v>
      </c>
    </row>
    <row r="52" spans="1:8" x14ac:dyDescent="0.25">
      <c r="A52" s="15"/>
      <c r="B52" s="18" t="s">
        <v>37</v>
      </c>
      <c r="C52" s="19">
        <v>3000</v>
      </c>
      <c r="D52" s="19">
        <v>4500</v>
      </c>
      <c r="E52" s="36">
        <v>4500</v>
      </c>
      <c r="F52" s="36">
        <v>4500</v>
      </c>
      <c r="G52" s="36">
        <v>4500</v>
      </c>
      <c r="H52" s="36">
        <v>4500</v>
      </c>
    </row>
    <row r="53" spans="1:8" x14ac:dyDescent="0.25">
      <c r="A53" s="15"/>
      <c r="B53" s="18" t="s">
        <v>38</v>
      </c>
      <c r="C53" s="19">
        <v>3400</v>
      </c>
      <c r="D53" s="19">
        <v>4000</v>
      </c>
      <c r="E53" s="36">
        <v>4000</v>
      </c>
      <c r="F53" s="36">
        <v>4000</v>
      </c>
      <c r="G53" s="36">
        <v>4000</v>
      </c>
      <c r="H53" s="36">
        <v>4000</v>
      </c>
    </row>
    <row r="54" spans="1:8" x14ac:dyDescent="0.25">
      <c r="A54" s="15"/>
      <c r="B54" s="18" t="s">
        <v>39</v>
      </c>
      <c r="C54" s="19">
        <v>6000</v>
      </c>
      <c r="D54" s="19">
        <v>8000</v>
      </c>
      <c r="E54" s="36">
        <v>8000</v>
      </c>
      <c r="F54" s="36">
        <v>8000</v>
      </c>
      <c r="G54" s="36">
        <v>8000</v>
      </c>
      <c r="H54" s="36">
        <v>8000</v>
      </c>
    </row>
    <row r="55" spans="1:8" x14ac:dyDescent="0.25">
      <c r="A55" s="15"/>
      <c r="B55" s="18" t="s">
        <v>40</v>
      </c>
      <c r="C55" s="19">
        <v>6000</v>
      </c>
      <c r="D55" s="19">
        <v>6000</v>
      </c>
      <c r="E55" s="36">
        <v>6000</v>
      </c>
      <c r="F55" s="36">
        <v>6000</v>
      </c>
      <c r="G55" s="36">
        <v>6000</v>
      </c>
      <c r="H55" s="36">
        <v>6000</v>
      </c>
    </row>
    <row r="56" spans="1:8" x14ac:dyDescent="0.25">
      <c r="A56" s="15"/>
      <c r="B56" s="18" t="s">
        <v>41</v>
      </c>
      <c r="C56" s="19">
        <v>4000</v>
      </c>
      <c r="D56" s="19">
        <v>7000</v>
      </c>
      <c r="E56" s="36">
        <v>7000</v>
      </c>
      <c r="F56" s="36">
        <v>7000</v>
      </c>
      <c r="G56" s="36">
        <v>7000</v>
      </c>
      <c r="H56" s="36">
        <v>7000</v>
      </c>
    </row>
    <row r="57" spans="1:8" x14ac:dyDescent="0.25">
      <c r="A57" s="15"/>
      <c r="B57" s="18" t="s">
        <v>42</v>
      </c>
      <c r="C57" s="19">
        <v>200</v>
      </c>
      <c r="D57" s="19">
        <v>500</v>
      </c>
      <c r="E57" s="36">
        <v>500</v>
      </c>
      <c r="F57" s="36">
        <v>500</v>
      </c>
      <c r="G57" s="36">
        <v>500</v>
      </c>
      <c r="H57" s="36">
        <v>500</v>
      </c>
    </row>
    <row r="58" spans="1:8" x14ac:dyDescent="0.25">
      <c r="A58" s="15"/>
      <c r="B58" s="18" t="s">
        <v>43</v>
      </c>
      <c r="C58" s="19">
        <v>9000</v>
      </c>
      <c r="D58" s="19">
        <v>20000</v>
      </c>
      <c r="E58" s="36">
        <v>20000</v>
      </c>
      <c r="F58" s="36">
        <v>20000</v>
      </c>
      <c r="G58" s="36">
        <v>20000</v>
      </c>
      <c r="H58" s="36">
        <v>20000</v>
      </c>
    </row>
    <row r="59" spans="1:8" x14ac:dyDescent="0.25">
      <c r="A59" s="15"/>
      <c r="B59" s="18" t="s">
        <v>44</v>
      </c>
      <c r="C59" s="19">
        <v>30000</v>
      </c>
      <c r="D59" s="19">
        <v>35000</v>
      </c>
      <c r="E59" s="36">
        <v>35000</v>
      </c>
      <c r="F59" s="36">
        <v>35000</v>
      </c>
      <c r="G59" s="36">
        <v>35000</v>
      </c>
      <c r="H59" s="36">
        <v>35000</v>
      </c>
    </row>
    <row r="60" spans="1:8" x14ac:dyDescent="0.25">
      <c r="A60" s="15"/>
      <c r="B60" s="18" t="s">
        <v>45</v>
      </c>
      <c r="C60" s="19">
        <v>3000</v>
      </c>
      <c r="D60" s="19">
        <v>4000</v>
      </c>
      <c r="E60" s="36">
        <v>4000</v>
      </c>
      <c r="F60" s="36">
        <v>4000</v>
      </c>
      <c r="G60" s="36">
        <v>4000</v>
      </c>
      <c r="H60" s="36">
        <v>4000</v>
      </c>
    </row>
    <row r="61" spans="1:8" x14ac:dyDescent="0.25">
      <c r="A61" s="15"/>
      <c r="B61" s="18" t="s">
        <v>46</v>
      </c>
      <c r="C61" s="19">
        <v>7000</v>
      </c>
      <c r="D61" s="19">
        <v>9000</v>
      </c>
      <c r="E61" s="36">
        <v>9000</v>
      </c>
      <c r="F61" s="36">
        <v>9000</v>
      </c>
      <c r="G61" s="36">
        <v>9000</v>
      </c>
      <c r="H61" s="36">
        <v>9000</v>
      </c>
    </row>
    <row r="62" spans="1:8" x14ac:dyDescent="0.25">
      <c r="A62" s="15"/>
      <c r="B62" s="18" t="s">
        <v>47</v>
      </c>
      <c r="C62" s="19">
        <v>12000</v>
      </c>
      <c r="D62" s="19">
        <v>15000</v>
      </c>
      <c r="E62" s="36">
        <v>15000</v>
      </c>
      <c r="F62" s="36">
        <v>15000</v>
      </c>
      <c r="G62" s="36">
        <v>15000</v>
      </c>
      <c r="H62" s="36">
        <v>15000</v>
      </c>
    </row>
    <row r="63" spans="1:8" x14ac:dyDescent="0.25">
      <c r="A63" s="15"/>
      <c r="B63" s="18" t="s">
        <v>48</v>
      </c>
      <c r="C63" s="19">
        <v>500</v>
      </c>
      <c r="D63" s="19">
        <v>800</v>
      </c>
      <c r="E63" s="36">
        <v>800</v>
      </c>
      <c r="F63" s="36">
        <v>800</v>
      </c>
      <c r="G63" s="36">
        <v>800</v>
      </c>
      <c r="H63" s="36">
        <v>800</v>
      </c>
    </row>
    <row r="64" spans="1:8" x14ac:dyDescent="0.25">
      <c r="A64" s="15"/>
      <c r="B64" s="18" t="s">
        <v>49</v>
      </c>
      <c r="C64" s="19">
        <v>5000</v>
      </c>
      <c r="D64" s="19">
        <v>9000</v>
      </c>
      <c r="E64" s="36">
        <v>9000</v>
      </c>
      <c r="F64" s="36">
        <v>9000</v>
      </c>
      <c r="G64" s="36">
        <v>9000</v>
      </c>
      <c r="H64" s="36">
        <v>9000</v>
      </c>
    </row>
    <row r="65" spans="1:8" x14ac:dyDescent="0.25">
      <c r="A65" s="15"/>
      <c r="B65" s="18" t="s">
        <v>50</v>
      </c>
      <c r="C65" s="20">
        <v>50000</v>
      </c>
      <c r="D65" s="20">
        <v>65000</v>
      </c>
      <c r="E65" s="37">
        <v>65000</v>
      </c>
      <c r="F65" s="37">
        <v>65000</v>
      </c>
      <c r="G65" s="37">
        <v>65000</v>
      </c>
      <c r="H65" s="37">
        <v>65000</v>
      </c>
    </row>
    <row r="66" spans="1:8" x14ac:dyDescent="0.25">
      <c r="A66" s="15"/>
      <c r="B66" s="2"/>
      <c r="C66" s="21"/>
      <c r="E66" s="34"/>
      <c r="F66" s="34"/>
      <c r="G66" s="34"/>
      <c r="H66" s="34"/>
    </row>
    <row r="67" spans="1:8" x14ac:dyDescent="0.25">
      <c r="A67" s="22" t="s">
        <v>51</v>
      </c>
      <c r="B67" s="2"/>
      <c r="C67" s="23">
        <f t="shared" ref="C67:H67" si="4">SUM(C34:C65)</f>
        <v>1105300</v>
      </c>
      <c r="D67" s="23">
        <f t="shared" si="4"/>
        <v>1216700</v>
      </c>
      <c r="E67" s="38">
        <f t="shared" si="4"/>
        <v>1216700</v>
      </c>
      <c r="F67" s="38">
        <f t="shared" si="4"/>
        <v>1216700</v>
      </c>
      <c r="G67" s="38">
        <f t="shared" si="4"/>
        <v>1216700</v>
      </c>
      <c r="H67" s="38">
        <f t="shared" si="4"/>
        <v>1216700</v>
      </c>
    </row>
    <row r="68" spans="1:8" x14ac:dyDescent="0.25">
      <c r="A68" s="22"/>
      <c r="B68" s="2"/>
      <c r="C68" s="6"/>
      <c r="E68" s="34"/>
      <c r="F68" s="34"/>
      <c r="G68" s="34"/>
      <c r="H68" s="34"/>
    </row>
    <row r="69" spans="1:8" ht="15.75" thickBot="1" x14ac:dyDescent="0.3">
      <c r="A69" s="22" t="s">
        <v>52</v>
      </c>
      <c r="C69" s="12">
        <f t="shared" ref="C69:H69" si="5">C31-C67</f>
        <v>0</v>
      </c>
      <c r="D69" s="12">
        <f t="shared" si="5"/>
        <v>13288</v>
      </c>
      <c r="E69" s="12">
        <f t="shared" si="5"/>
        <v>13288</v>
      </c>
      <c r="F69" s="12">
        <f t="shared" si="5"/>
        <v>13288</v>
      </c>
      <c r="G69" s="12">
        <f t="shared" si="5"/>
        <v>12788</v>
      </c>
      <c r="H69" s="12">
        <f t="shared" si="5"/>
        <v>12788</v>
      </c>
    </row>
    <row r="70" spans="1:8" ht="15.75" thickTop="1" x14ac:dyDescent="0.25">
      <c r="E70" s="34"/>
      <c r="F70" s="34"/>
    </row>
    <row r="71" spans="1:8" x14ac:dyDescent="0.25">
      <c r="A71" s="3"/>
      <c r="E71" s="34"/>
      <c r="F71" s="34"/>
    </row>
  </sheetData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Profit-Loss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Pettijohn</dc:creator>
  <cp:lastModifiedBy>Marie Hanson</cp:lastModifiedBy>
  <cp:lastPrinted>2023-06-19T18:00:16Z</cp:lastPrinted>
  <dcterms:created xsi:type="dcterms:W3CDTF">2022-06-01T17:14:40Z</dcterms:created>
  <dcterms:modified xsi:type="dcterms:W3CDTF">2023-06-19T18:01:00Z</dcterms:modified>
</cp:coreProperties>
</file>